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workbookProtection lockStructure="1"/>
  <bookViews>
    <workbookView xWindow="0" yWindow="460" windowWidth="29040" windowHeight="16440" firstSheet="1" activeTab="1"/>
  </bookViews>
  <sheets>
    <sheet name="Calulator alt" sheetId="3" state="hidden" r:id="rId1"/>
    <sheet name="Calulator EN" sheetId="4" r:id="rId2"/>
    <sheet name="Data" sheetId="2" state="hidden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4" l="1"/>
  <c r="D16" i="3"/>
  <c r="F20" i="3"/>
  <c r="E20" i="3"/>
  <c r="F19" i="3"/>
  <c r="E19" i="3"/>
  <c r="H20" i="4"/>
  <c r="E20" i="4"/>
  <c r="H19" i="4"/>
  <c r="E19" i="4"/>
  <c r="G19" i="4"/>
  <c r="G20" i="4"/>
  <c r="D20" i="4"/>
  <c r="D19" i="4"/>
  <c r="I20" i="4"/>
  <c r="F20" i="4"/>
  <c r="I19" i="4"/>
  <c r="F19" i="4"/>
</calcChain>
</file>

<file path=xl/sharedStrings.xml><?xml version="1.0" encoding="utf-8"?>
<sst xmlns="http://schemas.openxmlformats.org/spreadsheetml/2006/main" count="68" uniqueCount="33">
  <si>
    <t>Healthcare</t>
  </si>
  <si>
    <t>Bacteria</t>
  </si>
  <si>
    <t>Yeast</t>
  </si>
  <si>
    <t>Fungi</t>
  </si>
  <si>
    <t>Spores</t>
  </si>
  <si>
    <t>Viruses</t>
  </si>
  <si>
    <t>Application</t>
  </si>
  <si>
    <t>Organism</t>
  </si>
  <si>
    <t>App</t>
  </si>
  <si>
    <t>Institutional</t>
  </si>
  <si>
    <t>Dilution</t>
  </si>
  <si>
    <t>Area (m²)</t>
  </si>
  <si>
    <t>Dilution (mL/L)</t>
  </si>
  <si>
    <t>Application Frequency</t>
  </si>
  <si>
    <t>Water [L]</t>
  </si>
  <si>
    <t>1. Choose Application</t>
  </si>
  <si>
    <t>2. Choose Organism</t>
  </si>
  <si>
    <t>3. Determine Area</t>
  </si>
  <si>
    <t>4. Determine Application Frequency</t>
  </si>
  <si>
    <t>5. See Result</t>
  </si>
  <si>
    <t>Foster First Defense 40-97 EU</t>
  </si>
  <si>
    <t>Minimum Coverage (30mL/m²):</t>
  </si>
  <si>
    <t>Recommended Coverage (50mL/m²):</t>
  </si>
  <si>
    <t>First Defense
40-97 EU
(mL)</t>
  </si>
  <si>
    <t xml:space="preserve">Result
Mixture for </t>
  </si>
  <si>
    <t>Consumption Calculator</t>
  </si>
  <si>
    <t>Ver. 01/2020</t>
  </si>
  <si>
    <t>Industrial/Commercial</t>
  </si>
  <si>
    <t>Industrial_Commercial</t>
  </si>
  <si>
    <t xml:space="preserve">Water </t>
  </si>
  <si>
    <t>Result</t>
  </si>
  <si>
    <t>First Defense
40-97 EU</t>
  </si>
  <si>
    <t>Dilution Total Volume [L]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</si>
</sst>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7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2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1" fontId="0" fillId="0" borderId="0" xfId="0" applyNumberFormat="1"/>
    <xf numFmtId="0" fontId="1" fillId="2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0" applyFont="1"/>
    <xf numFmtId="0" fontId="4" fillId="0" borderId="0" xfId="0" applyFont="1"/>
    <xf numFmtId="0" fontId="2" fillId="6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2" fillId="4" borderId="9" xfId="0" applyFont="1" applyFill="1" applyBorder="1" applyAlignment="1" applyProtection="1">
      <alignment horizontal="center" wrapText="1"/>
      <protection locked="0"/>
    </xf>
    <xf numFmtId="2" fontId="2" fillId="7" borderId="7" xfId="0" applyNumberFormat="1" applyFont="1" applyFill="1" applyBorder="1"/>
    <xf numFmtId="0" fontId="2" fillId="6" borderId="1" xfId="0" applyFont="1" applyFill="1" applyBorder="1"/>
    <xf numFmtId="1" fontId="2" fillId="7" borderId="3" xfId="0" applyNumberFormat="1" applyFont="1" applyFill="1" applyBorder="1" applyAlignment="1">
      <alignment horizontal="right"/>
    </xf>
    <xf numFmtId="0" fontId="2" fillId="6" borderId="10" xfId="0" applyFont="1" applyFill="1" applyBorder="1"/>
    <xf numFmtId="0" fontId="2" fillId="6" borderId="11" xfId="0" applyFont="1" applyFill="1" applyBorder="1"/>
    <xf numFmtId="2" fontId="2" fillId="7" borderId="12" xfId="0" applyNumberFormat="1" applyFont="1" applyFill="1" applyBorder="1"/>
    <xf numFmtId="1" fontId="2" fillId="7" borderId="13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/>
    <xf numFmtId="2" fontId="0" fillId="0" borderId="0" xfId="0" applyNumberFormat="1"/>
    <xf numFmtId="2" fontId="2" fillId="7" borderId="2" xfId="1" applyNumberFormat="1" applyFont="1" applyFill="1" applyBorder="1" applyAlignment="1">
      <alignment horizontal="right"/>
    </xf>
    <xf numFmtId="164" fontId="2" fillId="7" borderId="2" xfId="1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2" fontId="6" fillId="0" borderId="4" xfId="0" applyNumberFormat="1" applyFont="1" applyFill="1" applyBorder="1"/>
    <xf numFmtId="2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/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left"/>
    </xf>
    <xf numFmtId="0" fontId="2" fillId="8" borderId="5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left"/>
    </xf>
  </cellXfs>
  <cellStyles count="2">
    <cellStyle name="Dezimal" xfId="1" builtinId="3"/>
    <cellStyle name="Standard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4000500</xdr:colOff>
      <xdr:row>0</xdr:row>
      <xdr:rowOff>95250</xdr:rowOff>
    </xdr:from>
    <xdr:to>
      <xdr:col>7</xdr:col>
      <xdr:colOff>276225</xdr:colOff>
      <xdr:row>23</xdr:row>
      <xdr:rowOff>142875</xdr:rowOff>
    </xdr:to>
    <xdr:sp macro="" textlink="">
      <xdr:nvSpPr>
        <xdr:cNvPr id="3" name="Rechteck 2"/>
        <xdr:cNvSpPr/>
      </xdr:nvSpPr>
      <xdr:spPr>
        <a:xfrm>
          <a:off x="4000500" y="95250"/>
          <a:ext cx="7239000" cy="7096125"/>
        </a:xfrm>
        <a:prstGeom prst="rect">
          <a:avLst/>
        </a:prstGeom>
        <a:noFill/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4</xdr:col>
      <xdr:colOff>462911</xdr:colOff>
      <xdr:row>1</xdr:row>
      <xdr:rowOff>33332</xdr:rowOff>
    </xdr:from>
    <xdr:to>
      <xdr:col>7</xdr:col>
      <xdr:colOff>180976</xdr:colOff>
      <xdr:row>2</xdr:row>
      <xdr:rowOff>219076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8686" y="233357"/>
          <a:ext cx="2575565" cy="5476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4000500</xdr:colOff>
      <xdr:row>0</xdr:row>
      <xdr:rowOff>95250</xdr:rowOff>
    </xdr:from>
    <xdr:to>
      <xdr:col>7</xdr:col>
      <xdr:colOff>276225</xdr:colOff>
      <xdr:row>23</xdr:row>
      <xdr:rowOff>142875</xdr:rowOff>
    </xdr:to>
    <xdr:sp macro="" textlink="">
      <xdr:nvSpPr>
        <xdr:cNvPr id="2" name="Rechteck 1"/>
        <xdr:cNvSpPr/>
      </xdr:nvSpPr>
      <xdr:spPr>
        <a:xfrm>
          <a:off x="4000500" y="95250"/>
          <a:ext cx="8562975" cy="6848475"/>
        </a:xfrm>
        <a:prstGeom prst="rect">
          <a:avLst/>
        </a:prstGeom>
        <a:noFill/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3</xdr:col>
      <xdr:colOff>719598</xdr:colOff>
      <xdr:row>1</xdr:row>
      <xdr:rowOff>33332</xdr:rowOff>
    </xdr:from>
    <xdr:to>
      <xdr:col>7</xdr:col>
      <xdr:colOff>114301</xdr:colOff>
      <xdr:row>3</xdr:row>
      <xdr:rowOff>47626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9673" y="233357"/>
          <a:ext cx="3471403" cy="7381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Healthcare" displayName="Healthcare" ref="H5:I10" totalsRowShown="0" headerRowDxfId="3">
  <autoFilter ref="H5:I10"/>
  <sortState ref="H6:I10">
    <sortCondition ref="H5:H10"/>
  </sortState>
  <tableColumns count="2">
    <tableColumn id="1" name="Organism"/>
    <tableColumn id="2" name="Diluti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Industrial_Commercial" displayName="Industrial_Commercial" ref="K5:L10" totalsRowShown="0" headerRowDxfId="2">
  <autoFilter ref="K5:L10"/>
  <sortState ref="K6:L10">
    <sortCondition ref="K5:K10"/>
  </sortState>
  <tableColumns count="2">
    <tableColumn id="1" name="Organism"/>
    <tableColumn id="2" name="Dilut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App" displayName="App" ref="F5:F8" totalsRowShown="0" headerRowDxfId="1">
  <autoFilter ref="F5:F8"/>
  <tableColumns count="1">
    <tableColumn id="1" name="Application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Institutional" displayName="Institutional" ref="N5:O10" totalsRowShown="0" headerRowDxfId="0">
  <autoFilter ref="N5:O10"/>
  <sortState ref="N6:O10">
    <sortCondition ref="N5:N10"/>
  </sortState>
  <tableColumns count="2">
    <tableColumn id="1" name="Organism"/>
    <tableColumn id="2" name="Dilu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B16" sqref="B16"/>
    </sheetView>
  </sheetViews>
  <sheetFormatPr baseColWidth="10" defaultRowHeight="15" x14ac:dyDescent="0"/>
  <cols>
    <col min="1" max="1" width="63.1640625" customWidth="1"/>
    <col min="2" max="2" width="30.1640625" customWidth="1"/>
    <col min="3" max="3" width="14.33203125" customWidth="1"/>
    <col min="4" max="4" width="12.6640625" customWidth="1"/>
    <col min="5" max="5" width="12.1640625" customWidth="1"/>
    <col min="6" max="6" width="14.1640625" customWidth="1"/>
  </cols>
  <sheetData>
    <row r="2" spans="1:7" ht="28.5">
      <c r="B2" s="7" t="s">
        <v>20</v>
      </c>
    </row>
    <row r="3" spans="1:7" ht="28.5">
      <c r="A3" s="19"/>
      <c r="B3" s="7" t="s">
        <v>25</v>
      </c>
    </row>
    <row r="6" spans="1:7" ht="16.5" thickBot="1"/>
    <row r="7" spans="1:7" ht="21">
      <c r="B7" s="38" t="s">
        <v>15</v>
      </c>
      <c r="C7" s="39"/>
      <c r="D7" s="40"/>
      <c r="E7" s="6"/>
      <c r="F7" s="6"/>
      <c r="G7" s="6"/>
    </row>
    <row r="8" spans="1:7" ht="21">
      <c r="B8" s="41" t="s">
        <v>16</v>
      </c>
      <c r="C8" s="42"/>
      <c r="D8" s="43"/>
      <c r="E8" s="6"/>
      <c r="F8" s="6"/>
      <c r="G8" s="6"/>
    </row>
    <row r="9" spans="1:7" ht="21">
      <c r="B9" s="44" t="s">
        <v>17</v>
      </c>
      <c r="C9" s="45"/>
      <c r="D9" s="46"/>
      <c r="E9" s="6"/>
      <c r="F9" s="6"/>
      <c r="G9" s="6"/>
    </row>
    <row r="10" spans="1:7" ht="21">
      <c r="B10" s="47" t="s">
        <v>18</v>
      </c>
      <c r="C10" s="48"/>
      <c r="D10" s="49"/>
      <c r="E10" s="6"/>
      <c r="F10" s="6"/>
      <c r="G10" s="6"/>
    </row>
    <row r="11" spans="1:7" ht="21.75" thickBot="1">
      <c r="B11" s="50" t="s">
        <v>19</v>
      </c>
      <c r="C11" s="51"/>
      <c r="D11" s="52"/>
      <c r="E11" s="6"/>
      <c r="F11" s="6"/>
      <c r="G11" s="6"/>
    </row>
    <row r="12" spans="1:7" ht="21">
      <c r="B12" s="6"/>
      <c r="C12" s="6"/>
      <c r="D12" s="6"/>
      <c r="E12" s="6"/>
      <c r="F12" s="6"/>
      <c r="G12" s="6"/>
    </row>
    <row r="13" spans="1:7" ht="21">
      <c r="B13" s="6"/>
      <c r="C13" s="6"/>
      <c r="D13" s="6"/>
      <c r="E13" s="6"/>
      <c r="F13" s="6"/>
      <c r="G13" s="6"/>
    </row>
    <row r="14" spans="1:7" ht="21.75" thickBot="1">
      <c r="B14" s="6"/>
      <c r="C14" s="6"/>
      <c r="D14" s="6"/>
      <c r="E14" s="6"/>
      <c r="F14" s="6"/>
      <c r="G14" s="6"/>
    </row>
    <row r="15" spans="1:7" ht="42">
      <c r="B15" s="11" t="s">
        <v>6</v>
      </c>
      <c r="C15" s="9" t="s">
        <v>7</v>
      </c>
      <c r="D15" s="12" t="s">
        <v>12</v>
      </c>
      <c r="E15" s="9" t="s">
        <v>11</v>
      </c>
      <c r="F15" s="13" t="s">
        <v>13</v>
      </c>
      <c r="G15" s="6"/>
    </row>
    <row r="16" spans="1:7" ht="21.75" thickBot="1">
      <c r="B16" s="20" t="s">
        <v>28</v>
      </c>
      <c r="C16" s="16" t="s">
        <v>5</v>
      </c>
      <c r="D16" s="14">
        <f ca="1">IFERROR(VLOOKUP(C16,INDIRECT(B16),2,FALSE),"N/A")</f>
        <v>20</v>
      </c>
      <c r="E16" s="17">
        <v>100</v>
      </c>
      <c r="F16" s="18">
        <v>1</v>
      </c>
      <c r="G16" s="6"/>
    </row>
    <row r="17" spans="2:7" ht="21.75" thickBot="1">
      <c r="B17" s="6"/>
      <c r="C17" s="6"/>
      <c r="D17" s="6"/>
      <c r="E17" s="6"/>
      <c r="F17" s="6"/>
      <c r="G17" s="6"/>
    </row>
    <row r="18" spans="2:7" ht="84.75" thickBot="1">
      <c r="B18" s="15" t="s">
        <v>24</v>
      </c>
      <c r="C18" s="8"/>
      <c r="D18" s="8"/>
      <c r="E18" s="9" t="s">
        <v>14</v>
      </c>
      <c r="F18" s="10" t="s">
        <v>23</v>
      </c>
      <c r="G18" s="6"/>
    </row>
    <row r="19" spans="2:7" ht="21">
      <c r="B19" s="22" t="s">
        <v>21</v>
      </c>
      <c r="C19" s="8"/>
      <c r="D19" s="8"/>
      <c r="E19" s="26">
        <f ca="1">(($E$16*30)/1000*$F$16)-(F19/1000)</f>
        <v>2.94</v>
      </c>
      <c r="F19" s="23">
        <f ca="1">IFERROR(($E$16*30*$D$16)/1000*$F$16,"0")</f>
        <v>60</v>
      </c>
      <c r="G19" s="6"/>
    </row>
    <row r="20" spans="2:7" ht="21.75" thickBot="1">
      <c r="B20" s="24" t="s">
        <v>22</v>
      </c>
      <c r="C20" s="25"/>
      <c r="D20" s="25"/>
      <c r="E20" s="21">
        <f ca="1">(($E$16*50)/1000*$F$16)-(F20/1000)</f>
        <v>4.9000000000000004</v>
      </c>
      <c r="F20" s="27">
        <f ca="1">IFERROR(($E$16*50*$D$16)/1000*$F$16,"0")</f>
        <v>100</v>
      </c>
      <c r="G20" s="6"/>
    </row>
    <row r="21" spans="2:7" ht="21">
      <c r="B21" s="6"/>
      <c r="C21" s="6"/>
      <c r="D21" s="6"/>
      <c r="E21" s="6"/>
      <c r="F21" s="6"/>
      <c r="G21" s="6"/>
    </row>
    <row r="23" spans="2:7">
      <c r="B23" t="s">
        <v>26</v>
      </c>
    </row>
  </sheetData>
  <sheetProtection sheet="1" objects="1" scenarios="1" selectLockedCells="1"/>
  <mergeCells count="5">
    <mergeCell ref="B7:D7"/>
    <mergeCell ref="B8:D8"/>
    <mergeCell ref="B9:D9"/>
    <mergeCell ref="B10:D10"/>
    <mergeCell ref="B11:D11"/>
  </mergeCells>
  <dataValidations count="2">
    <dataValidation type="list" allowBlank="1" showInputMessage="1" showErrorMessage="1" sqref="B16">
      <formula1>INDIRECT("App")</formula1>
    </dataValidation>
    <dataValidation type="list" allowBlank="1" showInputMessage="1" showErrorMessage="1" sqref="C16">
      <formula1>INDIRECT(B16&amp;"[Organism]")</formula1>
    </dataValidation>
  </dataValidations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showGridLines="0" showRowColHeaders="0" tabSelected="1" workbookViewId="0">
      <selection activeCell="B16" sqref="B16"/>
    </sheetView>
  </sheetViews>
  <sheetFormatPr baseColWidth="10" defaultRowHeight="15" x14ac:dyDescent="0"/>
  <cols>
    <col min="1" max="1" width="63.1640625" customWidth="1"/>
    <col min="2" max="2" width="30.1640625" customWidth="1"/>
    <col min="3" max="3" width="14.33203125" customWidth="1"/>
    <col min="4" max="4" width="12.6640625" customWidth="1"/>
    <col min="5" max="5" width="12.1640625" customWidth="1"/>
    <col min="6" max="6" width="14.1640625" customWidth="1"/>
    <col min="7" max="7" width="14.1640625" bestFit="1" customWidth="1"/>
    <col min="8" max="8" width="11.33203125" bestFit="1" customWidth="1"/>
  </cols>
  <sheetData>
    <row r="2" spans="1:7" ht="28.5">
      <c r="B2" s="7" t="s">
        <v>20</v>
      </c>
    </row>
    <row r="3" spans="1:7" ht="28.5">
      <c r="A3" s="19"/>
      <c r="B3" s="7" t="s">
        <v>25</v>
      </c>
    </row>
    <row r="6" spans="1:7" ht="16.5" thickBot="1"/>
    <row r="7" spans="1:7" ht="21">
      <c r="B7" s="38" t="s">
        <v>15</v>
      </c>
      <c r="C7" s="39"/>
      <c r="D7" s="40"/>
      <c r="E7" s="6"/>
      <c r="F7" s="6"/>
      <c r="G7" s="6"/>
    </row>
    <row r="8" spans="1:7" ht="21">
      <c r="B8" s="41" t="s">
        <v>16</v>
      </c>
      <c r="C8" s="42"/>
      <c r="D8" s="43"/>
      <c r="E8" s="6"/>
      <c r="F8" s="6"/>
      <c r="G8" s="6"/>
    </row>
    <row r="9" spans="1:7" ht="21">
      <c r="B9" s="44" t="s">
        <v>17</v>
      </c>
      <c r="C9" s="45"/>
      <c r="D9" s="46"/>
      <c r="E9" s="6"/>
      <c r="F9" s="6"/>
      <c r="G9" s="6"/>
    </row>
    <row r="10" spans="1:7" ht="21">
      <c r="B10" s="47" t="s">
        <v>18</v>
      </c>
      <c r="C10" s="48"/>
      <c r="D10" s="49"/>
      <c r="E10" s="6"/>
      <c r="F10" s="6"/>
      <c r="G10" s="6"/>
    </row>
    <row r="11" spans="1:7" ht="21.75" thickBot="1">
      <c r="B11" s="50" t="s">
        <v>19</v>
      </c>
      <c r="C11" s="51"/>
      <c r="D11" s="52"/>
      <c r="E11" s="6"/>
      <c r="F11" s="6"/>
      <c r="G11" s="6"/>
    </row>
    <row r="12" spans="1:7" ht="21">
      <c r="A12" s="30"/>
      <c r="B12" s="6"/>
      <c r="C12" s="6"/>
      <c r="D12" s="6"/>
      <c r="E12" s="6"/>
      <c r="F12" s="6"/>
      <c r="G12" s="6"/>
    </row>
    <row r="13" spans="1:7" ht="21">
      <c r="B13" s="6"/>
      <c r="C13" s="6"/>
      <c r="D13" s="6"/>
      <c r="E13" s="6"/>
      <c r="F13" s="6"/>
      <c r="G13" s="6"/>
    </row>
    <row r="14" spans="1:7" ht="21.75" thickBot="1">
      <c r="A14" s="19"/>
      <c r="B14" s="6"/>
      <c r="C14" s="6"/>
      <c r="D14" s="6"/>
      <c r="E14" s="6"/>
      <c r="F14" s="6"/>
      <c r="G14" s="6"/>
    </row>
    <row r="15" spans="1:7" ht="42">
      <c r="B15" s="11" t="s">
        <v>6</v>
      </c>
      <c r="C15" s="9" t="s">
        <v>7</v>
      </c>
      <c r="D15" s="12" t="s">
        <v>12</v>
      </c>
      <c r="E15" s="9" t="s">
        <v>11</v>
      </c>
      <c r="F15" s="13" t="s">
        <v>13</v>
      </c>
      <c r="G15" s="6"/>
    </row>
    <row r="16" spans="1:7" ht="21.75" thickBot="1">
      <c r="B16" s="20"/>
      <c r="C16" s="16"/>
      <c r="D16" s="14" t="str">
        <f ca="1">IFERROR(VLOOKUP(C16,INDIRECT(B16),2,FALSE),"N/A")</f>
        <v>N/A</v>
      </c>
      <c r="E16" s="17"/>
      <c r="F16" s="18"/>
      <c r="G16" s="6"/>
    </row>
    <row r="17" spans="2:9" ht="21.75" thickBot="1">
      <c r="B17" s="6"/>
      <c r="C17" s="6"/>
      <c r="D17" s="6"/>
      <c r="E17" s="6"/>
      <c r="F17" s="6"/>
      <c r="G17" s="6"/>
    </row>
    <row r="18" spans="2:9" ht="63.75" thickBot="1">
      <c r="B18" s="15" t="s">
        <v>30</v>
      </c>
      <c r="C18" s="8"/>
      <c r="D18" s="28" t="s">
        <v>29</v>
      </c>
      <c r="E18" s="33" t="s">
        <v>31</v>
      </c>
      <c r="F18" s="34" t="s">
        <v>32</v>
      </c>
      <c r="G18" s="6"/>
    </row>
    <row r="19" spans="2:9" ht="21.75" thickBot="1">
      <c r="B19" s="22" t="s">
        <v>21</v>
      </c>
      <c r="C19" s="8"/>
      <c r="D19" s="31" t="str">
        <f ca="1">IF(G19&lt;5000,(TEXT(G19,"0,0")&amp;" ml"),(TEXT(CONVERT(G19,"ml","l"),"0,00")&amp;" L"))</f>
        <v>0,0 ml</v>
      </c>
      <c r="E19" s="31" t="str">
        <f ca="1">IF(H19&lt;1000,(TEXT(H19,"0,0")&amp;" ml"),(TEXT(CONVERT(H19,"ml","l"),"0,0")&amp;" L"))</f>
        <v>0,0 L</v>
      </c>
      <c r="F19" s="32">
        <f ca="1">I19/1000</f>
        <v>0</v>
      </c>
      <c r="G19" s="35">
        <f ca="1">($E$16*30*$F$16)-$H$19</f>
        <v>0</v>
      </c>
      <c r="H19" s="36" t="str">
        <f ca="1">IFERROR(($E$16*30*$D$16)/1000*$F$16,"0")</f>
        <v>0</v>
      </c>
      <c r="I19" s="37">
        <f ca="1">SUM(G19:H19)</f>
        <v>0</v>
      </c>
    </row>
    <row r="20" spans="2:9" ht="21.75" thickBot="1">
      <c r="B20" s="24" t="s">
        <v>22</v>
      </c>
      <c r="C20" s="25"/>
      <c r="D20" s="31" t="str">
        <f ca="1">IF(G20&lt;5000,(TEXT(G20,"0,0")&amp;" ml"),(TEXT(CONVERT(G20,"ml","l"),"0,00")&amp;" L"))</f>
        <v>0,0 ml</v>
      </c>
      <c r="E20" s="31" t="str">
        <f ca="1">IF(H20&lt;1000,(TEXT(H20,"0,0")&amp;" ml"),(TEXT(CONVERT(H20,"ml","l"),"0,0")&amp;" L"))</f>
        <v>0,0 L</v>
      </c>
      <c r="F20" s="32">
        <f ca="1">I20/1000</f>
        <v>0</v>
      </c>
      <c r="G20" s="35">
        <f ca="1">($E$16*50*$F$16)-$H$20</f>
        <v>0</v>
      </c>
      <c r="H20" s="36" t="str">
        <f ca="1">IFERROR(($E$16*50*$D$16)/1000*$F$16,"0")</f>
        <v>0</v>
      </c>
      <c r="I20" s="37">
        <f ca="1">SUM(G20:H20)</f>
        <v>0</v>
      </c>
    </row>
    <row r="21" spans="2:9" ht="21">
      <c r="B21" s="6"/>
      <c r="C21" s="6"/>
      <c r="D21" s="29"/>
      <c r="E21" s="29"/>
      <c r="F21" s="29"/>
      <c r="G21" s="6"/>
    </row>
    <row r="23" spans="2:9">
      <c r="B23" t="s">
        <v>26</v>
      </c>
    </row>
  </sheetData>
  <sheetProtection sheet="1" objects="1" scenarios="1" selectLockedCells="1"/>
  <mergeCells count="5">
    <mergeCell ref="B7:D7"/>
    <mergeCell ref="B8:D8"/>
    <mergeCell ref="B9:D9"/>
    <mergeCell ref="B10:D10"/>
    <mergeCell ref="B11:D11"/>
  </mergeCells>
  <dataValidations count="2">
    <dataValidation type="list" allowBlank="1" showInputMessage="1" showErrorMessage="1" sqref="C16">
      <formula1>INDIRECT(B16&amp;"[Organism]")</formula1>
    </dataValidation>
    <dataValidation type="list" allowBlank="1" showInputMessage="1" showErrorMessage="1" sqref="B16">
      <formula1>INDIRECT("App")</formula1>
    </dataValidation>
  </dataValidations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21"/>
  <sheetViews>
    <sheetView workbookViewId="0">
      <selection activeCell="E13" sqref="E13"/>
    </sheetView>
  </sheetViews>
  <sheetFormatPr baseColWidth="10" defaultRowHeight="15" x14ac:dyDescent="0"/>
  <cols>
    <col min="3" max="3" width="11.6640625" customWidth="1"/>
    <col min="4" max="4" width="13.6640625" customWidth="1"/>
    <col min="5" max="5" width="13.83203125" customWidth="1"/>
    <col min="6" max="6" width="19" customWidth="1"/>
  </cols>
  <sheetData>
    <row r="3" spans="3:15">
      <c r="F3" t="s">
        <v>8</v>
      </c>
      <c r="H3" t="s">
        <v>0</v>
      </c>
      <c r="K3" t="s">
        <v>27</v>
      </c>
      <c r="N3" t="s">
        <v>9</v>
      </c>
    </row>
    <row r="5" spans="3:15">
      <c r="F5" s="2" t="s">
        <v>6</v>
      </c>
      <c r="H5" s="2" t="s">
        <v>7</v>
      </c>
      <c r="I5" s="2" t="s">
        <v>10</v>
      </c>
      <c r="K5" s="2" t="s">
        <v>7</v>
      </c>
      <c r="L5" s="2" t="s">
        <v>10</v>
      </c>
      <c r="N5" s="2" t="s">
        <v>7</v>
      </c>
      <c r="O5" s="2" t="s">
        <v>10</v>
      </c>
    </row>
    <row r="6" spans="3:15">
      <c r="F6" t="s">
        <v>0</v>
      </c>
      <c r="H6" t="s">
        <v>1</v>
      </c>
      <c r="I6">
        <v>70</v>
      </c>
      <c r="K6" t="s">
        <v>1</v>
      </c>
      <c r="L6">
        <v>25</v>
      </c>
      <c r="N6" t="s">
        <v>1</v>
      </c>
      <c r="O6">
        <v>25</v>
      </c>
    </row>
    <row r="7" spans="3:15">
      <c r="F7" t="s">
        <v>28</v>
      </c>
      <c r="H7" t="s">
        <v>3</v>
      </c>
      <c r="I7">
        <v>60</v>
      </c>
      <c r="K7" t="s">
        <v>3</v>
      </c>
      <c r="L7">
        <v>40</v>
      </c>
      <c r="N7" t="s">
        <v>3</v>
      </c>
      <c r="O7">
        <v>40</v>
      </c>
    </row>
    <row r="8" spans="3:15">
      <c r="F8" t="s">
        <v>9</v>
      </c>
      <c r="H8" t="s">
        <v>4</v>
      </c>
      <c r="I8">
        <v>50</v>
      </c>
      <c r="K8" t="s">
        <v>4</v>
      </c>
      <c r="L8">
        <v>50</v>
      </c>
      <c r="N8" t="s">
        <v>5</v>
      </c>
      <c r="O8">
        <v>20</v>
      </c>
    </row>
    <row r="9" spans="3:15">
      <c r="H9" t="s">
        <v>5</v>
      </c>
      <c r="I9">
        <v>60</v>
      </c>
      <c r="K9" t="s">
        <v>5</v>
      </c>
      <c r="L9">
        <v>20</v>
      </c>
      <c r="N9" t="s">
        <v>4</v>
      </c>
      <c r="O9">
        <v>50</v>
      </c>
    </row>
    <row r="10" spans="3:15">
      <c r="H10" t="s">
        <v>2</v>
      </c>
      <c r="I10">
        <v>2.5</v>
      </c>
      <c r="K10" t="s">
        <v>2</v>
      </c>
      <c r="L10">
        <v>20</v>
      </c>
      <c r="N10" t="s">
        <v>2</v>
      </c>
      <c r="O10">
        <v>20</v>
      </c>
    </row>
    <row r="16" spans="3:15">
      <c r="C16" s="3"/>
      <c r="D16" s="3"/>
      <c r="E16" s="3"/>
      <c r="F16" s="3"/>
      <c r="G16" s="4"/>
    </row>
    <row r="17" spans="3:7">
      <c r="C17" s="3"/>
      <c r="D17" s="3"/>
      <c r="E17" s="3"/>
      <c r="F17" s="3"/>
    </row>
    <row r="20" spans="3:7">
      <c r="F20" s="5"/>
      <c r="G20" s="1"/>
    </row>
    <row r="21" spans="3:7">
      <c r="F21" s="5"/>
      <c r="G21" s="1"/>
    </row>
  </sheetData>
  <dataValidations count="2">
    <dataValidation type="list" allowBlank="1" showInputMessage="1" showErrorMessage="1" sqref="C17">
      <formula1>INDIRECT("App")</formula1>
    </dataValidation>
    <dataValidation type="list" allowBlank="1" showInputMessage="1" showErrorMessage="1" sqref="D17">
      <formula1>INDIRECT(C17&amp;"[Organism]")</formula1>
    </dataValidation>
  </dataValidations>
  <pageMargins left="0.7" right="0.7" top="0.78740157499999996" bottom="0.78740157499999996" header="0.3" footer="0.3"/>
  <pageSetup paperSize="9" orientation="portrait"/>
  <tableParts count="4">
    <tablePart r:id="rId1"/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Calulator alt</vt:lpstr>
      <vt:lpstr>Calulator EN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 Göke</dc:creator>
  <cp:lastModifiedBy>Thilo Hoffmann</cp:lastModifiedBy>
  <dcterms:created xsi:type="dcterms:W3CDTF">2020-05-02T08:43:44Z</dcterms:created>
  <dcterms:modified xsi:type="dcterms:W3CDTF">2020-07-13T14:45:31Z</dcterms:modified>
</cp:coreProperties>
</file>